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9" i="1" l="1"/>
  <c r="F98" i="1"/>
  <c r="F96" i="1"/>
  <c r="F93" i="1"/>
  <c r="F91" i="1"/>
  <c r="F85" i="1"/>
  <c r="F82" i="1"/>
  <c r="F78" i="1"/>
  <c r="F77" i="1"/>
  <c r="F75" i="1"/>
  <c r="F73" i="1"/>
  <c r="F71" i="1"/>
  <c r="F70" i="1"/>
  <c r="F69" i="1"/>
  <c r="F45" i="1" l="1"/>
  <c r="F44" i="1"/>
  <c r="F43" i="1"/>
  <c r="F39" i="1"/>
  <c r="F38" i="1"/>
  <c r="F37" i="1"/>
  <c r="F60" i="1"/>
  <c r="F36" i="1"/>
  <c r="F57" i="1"/>
  <c r="E57" i="1"/>
  <c r="E46" i="1"/>
  <c r="E40" i="1"/>
  <c r="F46" i="1" l="1"/>
  <c r="E64" i="1"/>
  <c r="F40" i="1"/>
  <c r="F103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30" i="1"/>
  <c r="D30" i="1"/>
  <c r="C30" i="1"/>
  <c r="B30" i="1"/>
  <c r="F15" i="1"/>
  <c r="F30" i="1" l="1"/>
  <c r="F102" i="1" l="1"/>
</calcChain>
</file>

<file path=xl/sharedStrings.xml><?xml version="1.0" encoding="utf-8"?>
<sst xmlns="http://schemas.openxmlformats.org/spreadsheetml/2006/main" count="200" uniqueCount="123">
  <si>
    <t>ОТЧЕТ за 2018 год</t>
  </si>
  <si>
    <t xml:space="preserve">      о выполнении договора управления (по содержанию, текущему ремонту, предоставлению коммунальных услуг)</t>
  </si>
  <si>
    <t>Период отчета</t>
  </si>
  <si>
    <t xml:space="preserve"> с " 01 " января 2018 г. по " 31 " декабря 2018 г.</t>
  </si>
  <si>
    <t>Адрес дома</t>
  </si>
  <si>
    <t>Наименование организации, осуществляющей управление МКД</t>
  </si>
  <si>
    <t>Тариф на 1 кв. м</t>
  </si>
  <si>
    <t>Раздел 1 Отчет оначислении и оплате коммунальных услуг, услуг по содержанию и управлению МКД</t>
  </si>
  <si>
    <t>Услуга</t>
  </si>
  <si>
    <t>Задолженность собственников на начало периода</t>
  </si>
  <si>
    <t>Начислено и предъявлено собственникам</t>
  </si>
  <si>
    <t>Корректировка</t>
  </si>
  <si>
    <t>Оплачено собственниками</t>
  </si>
  <si>
    <t>Задолженность собственников на конец периода</t>
  </si>
  <si>
    <t>Водоотведение</t>
  </si>
  <si>
    <t>Водоснабжение</t>
  </si>
  <si>
    <t>Вывоз мусора</t>
  </si>
  <si>
    <t>Вывоз строит.мусора</t>
  </si>
  <si>
    <t>Домофон</t>
  </si>
  <si>
    <t>Лифт ТО</t>
  </si>
  <si>
    <t>Обращение с ТКО</t>
  </si>
  <si>
    <t>Услуги и работы по управлению</t>
  </si>
  <si>
    <t>Электроснабжение</t>
  </si>
  <si>
    <t>ИТОГО</t>
  </si>
  <si>
    <t>Раздел 2 Отчет о выполнении работ и услуг по содержанию, текущему ремонту и управлению МКД</t>
  </si>
  <si>
    <t>Наименование работ и элементы затрат по содержанию и ремонту жилья</t>
  </si>
  <si>
    <t>Ед. измер.</t>
  </si>
  <si>
    <t>Периодичность на год</t>
  </si>
  <si>
    <t>Объем</t>
  </si>
  <si>
    <t>Стоимость работ без НДС (руб.)</t>
  </si>
  <si>
    <t>Стоимость на 1 кв.м, общей площади, руб.</t>
  </si>
  <si>
    <t>Содержание общего имущества</t>
  </si>
  <si>
    <t>Уборка придомовой территории</t>
  </si>
  <si>
    <t>1м2</t>
  </si>
  <si>
    <t>согласно перечня работ и услуг</t>
  </si>
  <si>
    <t>Уход за зелеными насаждениями</t>
  </si>
  <si>
    <t>Уборка контейнерных площадок</t>
  </si>
  <si>
    <t>Итого содержание</t>
  </si>
  <si>
    <t>Техническое обслуживание общего имущества</t>
  </si>
  <si>
    <t>Отопление</t>
  </si>
  <si>
    <t>Водоснабжение, водоотведение</t>
  </si>
  <si>
    <t>Итого тех.обслуживание</t>
  </si>
  <si>
    <t>Прочие (договорные работы с подрядными организациями)</t>
  </si>
  <si>
    <t>Обслуживание ВНС</t>
  </si>
  <si>
    <t>1 мес.</t>
  </si>
  <si>
    <t>Аварийно-технические работы</t>
  </si>
  <si>
    <t>Дератизация</t>
  </si>
  <si>
    <t>подвал</t>
  </si>
  <si>
    <t>Дезинсекция</t>
  </si>
  <si>
    <t>подвал+тех.этаж</t>
  </si>
  <si>
    <t>АСПЗ</t>
  </si>
  <si>
    <t>СКТП</t>
  </si>
  <si>
    <t>1 подъезд</t>
  </si>
  <si>
    <t>Итого прочие</t>
  </si>
  <si>
    <t>Текщий ремонт общего имущества</t>
  </si>
  <si>
    <t>Отопление (подготока МКД к отопительному периоду)</t>
  </si>
  <si>
    <t>Абонентское обслуживание</t>
  </si>
  <si>
    <t>ВСЕГО затрат за текущий год</t>
  </si>
  <si>
    <t>период</t>
  </si>
  <si>
    <t>Вид работ</t>
  </si>
  <si>
    <t>Наименование</t>
  </si>
  <si>
    <t>Подтверждающий документ</t>
  </si>
  <si>
    <t>Сумма затрат</t>
  </si>
  <si>
    <t>Сумма затрат за месяц</t>
  </si>
  <si>
    <t>Инженерное оборудование</t>
  </si>
  <si>
    <t>Прочие  работы</t>
  </si>
  <si>
    <t>Конструктивные элементы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</si>
  <si>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</si>
  <si>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</si>
  <si>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</si>
  <si>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</si>
  <si>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</si>
  <si>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</si>
  <si>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</si>
  <si>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</si>
  <si>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</si>
  <si>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выполнено работ по ТР за 12 месяцев 2018 года</t>
  </si>
  <si>
    <t>Итого  остаток (+) прерасход (-) отклонения от плана по текущему ремонту</t>
  </si>
  <si>
    <t>Плановые затраты по МКД на 2018 год</t>
  </si>
  <si>
    <t>Фактические расходы по МКД за 2018 год</t>
  </si>
  <si>
    <t>Фактически получено за 2018 год</t>
  </si>
  <si>
    <t>Содержание и тек.ремонт жилья</t>
  </si>
  <si>
    <t>Теплоэнергия для ГВС</t>
  </si>
  <si>
    <t>Обслуживание ИТП</t>
  </si>
  <si>
    <t>Обслуживание вент.каналов</t>
  </si>
  <si>
    <t>м</t>
  </si>
  <si>
    <t xml:space="preserve"> г. Краснодар, ул. Трудовой Славы, д. 62/А, корпус 1</t>
  </si>
  <si>
    <t>ООО "Краевая Управляющая Компания "Кубань"</t>
  </si>
  <si>
    <t>15,18 руб.</t>
  </si>
  <si>
    <t>январь</t>
  </si>
  <si>
    <t>февраль</t>
  </si>
  <si>
    <t>март</t>
  </si>
  <si>
    <t xml:space="preserve">Текущий  ремонт  МОП  конструкций  ПВХ   </t>
  </si>
  <si>
    <t>Демонтаж,  монтаж  детского  спортивно-игрового  оборудования</t>
  </si>
  <si>
    <t>Замена  доводчика  входной  двери в 1  подъезд</t>
  </si>
  <si>
    <t>Установка  дополнительных  светильников,  замена  ламп  светодиодных</t>
  </si>
  <si>
    <t>Перепайка стояков  ХВС,  ГВС</t>
  </si>
  <si>
    <t>Замена  светильников,    светодиодных</t>
  </si>
  <si>
    <t>Прочистка  внутренней  канализации  (подвал.  лежаки)</t>
  </si>
  <si>
    <t>Замена  ламп,  ремонт  светильников</t>
  </si>
  <si>
    <t>Замена  ламп,   светильников;   ремонт  светильников</t>
  </si>
  <si>
    <t>Изготовление  и  монтаж  дверных  блоков  алюминиевых</t>
  </si>
  <si>
    <t>МОП  ремонт  дверей</t>
  </si>
  <si>
    <t>Внутренние  трубопроводы  ВС</t>
  </si>
  <si>
    <t>Замена    светильника;   ремонт  э/щ</t>
  </si>
  <si>
    <t>Замена    светильников,  ламп  светодиодных</t>
  </si>
  <si>
    <t>Установка  жалюзи   вертикальных  162х230  на  окнах  в  помещениях консьерж  1,,2 п.</t>
  </si>
  <si>
    <t>Изготовление  закрытого  навеса  для  мусорных  контейнеров  6000х1500</t>
  </si>
  <si>
    <t>Устройство  калитки  со   столбами  и  фурнитурой.  Установка,  настройка  GSM  модуля  ESIM 320 3 G (2500 пользователей)</t>
  </si>
  <si>
    <t>Установка  1  канального  магнитодетектора  обнаружения  транспортных  средств.  Монтаж  петли  с  магнитодетектором</t>
  </si>
  <si>
    <t>Устройство  тротуарной дорожки  к  площадке  БО</t>
  </si>
  <si>
    <t>Установка  бетонных  кашпо  на  территории  детской  площадки</t>
  </si>
  <si>
    <t>Установка  информационных  табличек  на  ИТП, ВНС, э/щ, мусорных  баках</t>
  </si>
  <si>
    <t>Работы  по  уходу  за  зелеными  насаждениями.  на  прилегающей  территории  (приложение 1   к  акту)</t>
  </si>
  <si>
    <t>Замена  ламп  светодиодных</t>
  </si>
  <si>
    <t>Установка  противоскользящих.  влаговпитывающих  покрытий, устройств</t>
  </si>
  <si>
    <t xml:space="preserve"> </t>
  </si>
  <si>
    <t>Видеонаблюдение (Ф)</t>
  </si>
  <si>
    <t>Консьерж (Ф)</t>
  </si>
  <si>
    <t>Содержание парковочного места (Ф)</t>
  </si>
  <si>
    <t xml:space="preserve"> Акт  о  приемке  выполненных  работ </t>
  </si>
  <si>
    <t>Уборка лестничных клеток</t>
  </si>
  <si>
    <t>Раздел 3 Отчет о выполнении договорных обязательств по текущему ремонту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</si>
</sst>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6D9F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Border="0" applyProtection="0"/>
    <xf numFmtId="0" fontId="1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1" applyFont="1" applyAlignment="1"/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top" wrapText="1"/>
    </xf>
    <xf numFmtId="164" fontId="7" fillId="0" borderId="4" xfId="4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9" fontId="9" fillId="0" borderId="1" xfId="1" quotePrefix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0" xfId="1" applyBorder="1"/>
    <xf numFmtId="0" fontId="10" fillId="0" borderId="1" xfId="1" applyFont="1" applyBorder="1" applyAlignment="1">
      <alignment horizontal="center" vertical="center" wrapText="1"/>
    </xf>
    <xf numFmtId="49" fontId="11" fillId="4" borderId="1" xfId="5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165" fontId="6" fillId="0" borderId="1" xfId="1" applyNumberFormat="1" applyFont="1" applyBorder="1" applyAlignment="1">
      <alignment horizontal="center"/>
    </xf>
    <xf numFmtId="4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4" fontId="14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43" fontId="12" fillId="5" borderId="1" xfId="2" applyFont="1" applyFill="1" applyBorder="1" applyAlignment="1">
      <alignment vertical="center"/>
    </xf>
    <xf numFmtId="0" fontId="8" fillId="2" borderId="6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Border="1"/>
    <xf numFmtId="0" fontId="6" fillId="0" borderId="1" xfId="1" applyFont="1" applyBorder="1" applyAlignment="1"/>
    <xf numFmtId="0" fontId="3" fillId="0" borderId="1" xfId="1" applyFont="1" applyBorder="1" applyAlignment="1"/>
    <xf numFmtId="4" fontId="16" fillId="0" borderId="1" xfId="1" applyNumberFormat="1" applyFont="1" applyFill="1" applyBorder="1" applyAlignment="1">
      <alignment horizontal="center" vertical="center"/>
    </xf>
    <xf numFmtId="0" fontId="2" fillId="0" borderId="0" xfId="1" applyAlignment="1"/>
    <xf numFmtId="4" fontId="6" fillId="0" borderId="1" xfId="1" applyNumberFormat="1" applyFont="1" applyBorder="1" applyAlignment="1"/>
    <xf numFmtId="4" fontId="7" fillId="3" borderId="5" xfId="3" applyNumberFormat="1" applyFont="1" applyFill="1" applyBorder="1" applyAlignment="1" applyProtection="1">
      <alignment horizontal="right" vertical="center"/>
      <protection locked="0"/>
    </xf>
    <xf numFmtId="0" fontId="14" fillId="0" borderId="1" xfId="1" applyFont="1" applyBorder="1" applyAlignment="1"/>
    <xf numFmtId="4" fontId="14" fillId="0" borderId="1" xfId="1" applyNumberFormat="1" applyFont="1" applyBorder="1" applyAlignment="1"/>
    <xf numFmtId="0" fontId="4" fillId="0" borderId="1" xfId="1" applyFont="1" applyBorder="1" applyAlignment="1"/>
    <xf numFmtId="0" fontId="6" fillId="5" borderId="9" xfId="1" applyFont="1" applyFill="1" applyBorder="1" applyAlignment="1"/>
    <xf numFmtId="0" fontId="3" fillId="5" borderId="15" xfId="1" applyFont="1" applyFill="1" applyBorder="1" applyAlignment="1"/>
    <xf numFmtId="4" fontId="6" fillId="5" borderId="10" xfId="1" applyNumberFormat="1" applyFont="1" applyFill="1" applyBorder="1" applyAlignment="1"/>
    <xf numFmtId="0" fontId="6" fillId="5" borderId="13" xfId="1" applyFont="1" applyFill="1" applyBorder="1" applyAlignment="1"/>
    <xf numFmtId="0" fontId="6" fillId="0" borderId="1" xfId="1" applyFont="1" applyBorder="1" applyAlignment="1">
      <alignment horizontal="left" vertical="center" wrapText="1"/>
    </xf>
    <xf numFmtId="164" fontId="7" fillId="0" borderId="2" xfId="4" applyFont="1" applyFill="1" applyBorder="1" applyAlignment="1">
      <alignment horizontal="right" vertical="top" wrapText="1"/>
    </xf>
    <xf numFmtId="164" fontId="7" fillId="0" borderId="0" xfId="4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center" wrapText="1"/>
    </xf>
    <xf numFmtId="164" fontId="7" fillId="0" borderId="3" xfId="4" applyFont="1" applyBorder="1" applyAlignment="1">
      <alignment horizontal="right" vertical="top" wrapText="1"/>
    </xf>
    <xf numFmtId="0" fontId="3" fillId="0" borderId="15" xfId="1" applyFont="1" applyBorder="1" applyAlignment="1"/>
    <xf numFmtId="0" fontId="6" fillId="5" borderId="14" xfId="1" applyFont="1" applyFill="1" applyBorder="1" applyAlignment="1"/>
    <xf numFmtId="0" fontId="3" fillId="5" borderId="0" xfId="1" applyFont="1" applyFill="1" applyBorder="1" applyAlignment="1"/>
    <xf numFmtId="4" fontId="6" fillId="5" borderId="11" xfId="1" applyNumberFormat="1" applyFont="1" applyFill="1" applyBorder="1" applyAlignment="1"/>
    <xf numFmtId="4" fontId="6" fillId="5" borderId="15" xfId="1" applyNumberFormat="1" applyFont="1" applyFill="1" applyBorder="1" applyAlignment="1"/>
    <xf numFmtId="0" fontId="3" fillId="0" borderId="0" xfId="1" applyFont="1" applyAlignment="1">
      <alignment horizontal="left" indent="7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7" fillId="5" borderId="8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" fontId="17" fillId="5" borderId="8" xfId="0" applyNumberFormat="1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4" fontId="17" fillId="5" borderId="12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6">
    <cellStyle name="Excel Built-in Normal" xfId="4"/>
    <cellStyle name="Денежный 2" xfId="3"/>
    <cellStyle name="Обычный" xfId="0" builtinId="0"/>
    <cellStyle name="Обычный 2" xfId="1"/>
    <cellStyle name="Обычный 3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94" workbookViewId="0">
      <selection activeCell="C107" sqref="C107"/>
    </sheetView>
  </sheetViews>
  <sheetFormatPr defaultRowHeight="15" x14ac:dyDescent="0.25"/>
  <cols>
    <col min="1" max="1" width="33" customWidth="1"/>
    <col min="2" max="2" width="17.42578125" customWidth="1"/>
    <col min="3" max="4" width="18" customWidth="1"/>
    <col min="5" max="5" width="17.28515625" customWidth="1"/>
    <col min="6" max="6" width="19.140625" customWidth="1"/>
  </cols>
  <sheetData>
    <row r="1" spans="1:8" x14ac:dyDescent="0.25">
      <c r="A1" s="2"/>
      <c r="B1" s="2"/>
      <c r="C1" s="2"/>
      <c r="D1" s="2"/>
      <c r="E1" s="2"/>
      <c r="F1" s="2"/>
      <c r="G1" s="1"/>
      <c r="H1" s="1"/>
    </row>
    <row r="2" spans="1:8" x14ac:dyDescent="0.25">
      <c r="A2" s="70" t="s">
        <v>0</v>
      </c>
      <c r="B2" s="70"/>
      <c r="C2" s="70"/>
      <c r="D2" s="70"/>
      <c r="E2" s="70"/>
      <c r="F2" s="70"/>
      <c r="G2" s="1"/>
      <c r="H2" s="1"/>
    </row>
    <row r="3" spans="1:8" x14ac:dyDescent="0.25">
      <c r="A3" s="2" t="s">
        <v>1</v>
      </c>
      <c r="B3" s="2"/>
      <c r="C3" s="2"/>
      <c r="D3" s="2"/>
      <c r="E3" s="2"/>
      <c r="F3" s="2"/>
      <c r="G3" s="1"/>
      <c r="H3" s="1"/>
    </row>
    <row r="4" spans="1:8" x14ac:dyDescent="0.25">
      <c r="A4" s="71"/>
      <c r="B4" s="71"/>
      <c r="C4" s="71"/>
      <c r="D4" s="71"/>
      <c r="E4" s="71"/>
      <c r="F4" s="71"/>
      <c r="G4" s="1"/>
      <c r="H4" s="1"/>
    </row>
    <row r="5" spans="1:8" x14ac:dyDescent="0.25">
      <c r="A5" s="2"/>
      <c r="B5" s="2"/>
      <c r="C5" s="2"/>
      <c r="D5" s="2"/>
      <c r="E5" s="2"/>
      <c r="F5" s="2"/>
      <c r="G5" s="1"/>
      <c r="H5" s="1"/>
    </row>
    <row r="6" spans="1:8" x14ac:dyDescent="0.25">
      <c r="A6" s="2" t="s">
        <v>2</v>
      </c>
      <c r="B6" s="2"/>
      <c r="C6" s="72" t="s">
        <v>3</v>
      </c>
      <c r="D6" s="72"/>
      <c r="E6" s="72"/>
      <c r="F6" s="72"/>
      <c r="G6" s="1"/>
      <c r="H6" s="1"/>
    </row>
    <row r="7" spans="1:8" x14ac:dyDescent="0.25">
      <c r="A7" s="2" t="s">
        <v>4</v>
      </c>
      <c r="B7" s="2"/>
      <c r="C7" s="72" t="s">
        <v>86</v>
      </c>
      <c r="D7" s="72"/>
      <c r="E7" s="72"/>
      <c r="F7" s="72"/>
      <c r="G7" s="1"/>
      <c r="H7" s="1"/>
    </row>
    <row r="8" spans="1:8" x14ac:dyDescent="0.25">
      <c r="A8" s="2" t="s">
        <v>5</v>
      </c>
      <c r="B8" s="2"/>
      <c r="C8" s="2"/>
      <c r="D8" s="54" t="s">
        <v>87</v>
      </c>
      <c r="E8" s="54"/>
      <c r="F8" s="54"/>
      <c r="G8" s="1"/>
      <c r="H8" s="1"/>
    </row>
    <row r="9" spans="1:8" x14ac:dyDescent="0.25">
      <c r="A9" s="2"/>
      <c r="B9" s="2"/>
      <c r="C9" s="2"/>
      <c r="D9" s="2"/>
      <c r="E9" s="2"/>
      <c r="F9" s="2"/>
      <c r="G9" s="1"/>
      <c r="H9" s="1"/>
    </row>
    <row r="10" spans="1:8" x14ac:dyDescent="0.25">
      <c r="A10" s="2" t="s">
        <v>6</v>
      </c>
      <c r="B10" s="2"/>
      <c r="C10" s="2" t="s">
        <v>88</v>
      </c>
      <c r="D10" s="2"/>
      <c r="E10" s="2"/>
      <c r="F10" s="2"/>
      <c r="G10" s="1"/>
      <c r="H10" s="1"/>
    </row>
    <row r="11" spans="1:8" x14ac:dyDescent="0.25">
      <c r="A11" s="34"/>
      <c r="B11" s="34"/>
      <c r="C11" s="34"/>
      <c r="D11" s="34"/>
      <c r="E11" s="34"/>
      <c r="F11" s="34"/>
      <c r="G11" s="1"/>
      <c r="H11" s="1"/>
    </row>
    <row r="12" spans="1:8" x14ac:dyDescent="0.25">
      <c r="A12" s="3" t="s">
        <v>7</v>
      </c>
      <c r="B12" s="3"/>
      <c r="C12" s="3"/>
      <c r="D12" s="3"/>
      <c r="E12" s="3"/>
      <c r="F12" s="3"/>
      <c r="G12" s="1"/>
      <c r="H12" s="1"/>
    </row>
    <row r="13" spans="1:8" x14ac:dyDescent="0.25">
      <c r="A13" s="3"/>
      <c r="B13" s="3"/>
      <c r="C13" s="3"/>
      <c r="D13" s="3"/>
      <c r="E13" s="3"/>
      <c r="F13" s="3"/>
      <c r="G13" s="1"/>
      <c r="H13" s="1"/>
    </row>
    <row r="14" spans="1:8" ht="38.25" x14ac:dyDescent="0.25">
      <c r="A14" s="8" t="s">
        <v>8</v>
      </c>
      <c r="B14" s="6" t="s">
        <v>9</v>
      </c>
      <c r="C14" s="7" t="s">
        <v>10</v>
      </c>
      <c r="D14" s="27" t="s">
        <v>11</v>
      </c>
      <c r="E14" s="7" t="s">
        <v>12</v>
      </c>
      <c r="F14" s="29" t="s">
        <v>13</v>
      </c>
      <c r="G14" s="30"/>
      <c r="H14" s="12"/>
    </row>
    <row r="15" spans="1:8" x14ac:dyDescent="0.25">
      <c r="A15" s="44" t="s">
        <v>117</v>
      </c>
      <c r="B15" s="45"/>
      <c r="C15" s="46">
        <v>174455.14</v>
      </c>
      <c r="D15" s="47">
        <v>-325.16000000000003</v>
      </c>
      <c r="E15" s="48">
        <v>169283.53</v>
      </c>
      <c r="F15" s="36">
        <f>B15+C15+D15-E15</f>
        <v>4846.4500000000116</v>
      </c>
      <c r="G15" s="30"/>
      <c r="H15" s="12"/>
    </row>
    <row r="16" spans="1:8" x14ac:dyDescent="0.25">
      <c r="A16" s="31" t="s">
        <v>14</v>
      </c>
      <c r="B16" s="35">
        <v>32042.49</v>
      </c>
      <c r="C16" s="35">
        <v>151347.20000000001</v>
      </c>
      <c r="D16" s="35">
        <v>-41393.86</v>
      </c>
      <c r="E16" s="35">
        <v>117567.74</v>
      </c>
      <c r="F16" s="36">
        <f t="shared" ref="F16:F29" si="0">B16+C16+D16-E16</f>
        <v>24428.090000000011</v>
      </c>
      <c r="G16" s="30"/>
      <c r="H16" s="12"/>
    </row>
    <row r="17" spans="1:8" x14ac:dyDescent="0.25">
      <c r="A17" s="31" t="s">
        <v>15</v>
      </c>
      <c r="B17" s="35">
        <v>37380.07</v>
      </c>
      <c r="C17" s="35">
        <v>180514.32</v>
      </c>
      <c r="D17" s="35">
        <v>-75022.97</v>
      </c>
      <c r="E17" s="35">
        <v>113867.84</v>
      </c>
      <c r="F17" s="36">
        <f t="shared" si="0"/>
        <v>29003.580000000016</v>
      </c>
      <c r="G17" s="30"/>
      <c r="H17" s="12"/>
    </row>
    <row r="18" spans="1:8" x14ac:dyDescent="0.25">
      <c r="A18" s="31" t="s">
        <v>16</v>
      </c>
      <c r="B18" s="35">
        <v>47230.32</v>
      </c>
      <c r="C18" s="35">
        <v>373927.89</v>
      </c>
      <c r="D18" s="35">
        <v>-37581.879999999997</v>
      </c>
      <c r="E18" s="35">
        <v>382319.97</v>
      </c>
      <c r="F18" s="36">
        <f t="shared" si="0"/>
        <v>1256.3600000000442</v>
      </c>
      <c r="G18" s="30"/>
      <c r="H18" s="12"/>
    </row>
    <row r="19" spans="1:8" x14ac:dyDescent="0.25">
      <c r="A19" s="31" t="s">
        <v>17</v>
      </c>
      <c r="B19" s="35">
        <v>17059.919999999998</v>
      </c>
      <c r="C19" s="35"/>
      <c r="D19" s="35">
        <v>329.89</v>
      </c>
      <c r="E19" s="35">
        <v>17153.48</v>
      </c>
      <c r="F19" s="36">
        <f t="shared" si="0"/>
        <v>236.32999999999811</v>
      </c>
      <c r="G19" s="30"/>
      <c r="H19" s="12"/>
    </row>
    <row r="20" spans="1:8" x14ac:dyDescent="0.25">
      <c r="A20" s="31" t="s">
        <v>18</v>
      </c>
      <c r="B20" s="35">
        <v>2315.33</v>
      </c>
      <c r="C20" s="35">
        <v>90428.38</v>
      </c>
      <c r="D20" s="35">
        <v>-453.93</v>
      </c>
      <c r="E20" s="35">
        <v>89743.42</v>
      </c>
      <c r="F20" s="36">
        <f t="shared" si="0"/>
        <v>2546.3600000000151</v>
      </c>
      <c r="G20" s="30"/>
      <c r="H20" s="12"/>
    </row>
    <row r="21" spans="1:8" x14ac:dyDescent="0.25">
      <c r="A21" s="20" t="s">
        <v>118</v>
      </c>
      <c r="B21" s="35">
        <v>88910.92</v>
      </c>
      <c r="C21" s="35">
        <v>958440</v>
      </c>
      <c r="D21" s="35">
        <v>-15574.45</v>
      </c>
      <c r="E21" s="35">
        <v>993987.26</v>
      </c>
      <c r="F21" s="36">
        <f t="shared" si="0"/>
        <v>37789.210000000079</v>
      </c>
      <c r="G21" s="30"/>
      <c r="H21" s="12"/>
    </row>
    <row r="22" spans="1:8" x14ac:dyDescent="0.25">
      <c r="A22" s="31" t="s">
        <v>19</v>
      </c>
      <c r="B22" s="35">
        <v>42463.38</v>
      </c>
      <c r="C22" s="35">
        <v>401289.12</v>
      </c>
      <c r="D22" s="35">
        <v>-10820.68</v>
      </c>
      <c r="E22" s="35">
        <v>408132.86</v>
      </c>
      <c r="F22" s="36">
        <f t="shared" si="0"/>
        <v>24798.960000000021</v>
      </c>
      <c r="G22" s="30"/>
      <c r="H22" s="12"/>
    </row>
    <row r="23" spans="1:8" x14ac:dyDescent="0.25">
      <c r="A23" s="31" t="s">
        <v>20</v>
      </c>
      <c r="B23" s="35">
        <v>78</v>
      </c>
      <c r="C23" s="35">
        <v>180552.27</v>
      </c>
      <c r="D23" s="35">
        <v>331.5</v>
      </c>
      <c r="E23" s="35">
        <v>157522.79</v>
      </c>
      <c r="F23" s="36">
        <f t="shared" si="0"/>
        <v>23438.979999999981</v>
      </c>
      <c r="G23" s="30"/>
      <c r="H23" s="12"/>
    </row>
    <row r="24" spans="1:8" x14ac:dyDescent="0.25">
      <c r="A24" s="31" t="s">
        <v>119</v>
      </c>
      <c r="B24" s="35">
        <v>41103.160000000003</v>
      </c>
      <c r="C24" s="35">
        <v>625826.16</v>
      </c>
      <c r="D24" s="35">
        <v>-18873.5</v>
      </c>
      <c r="E24" s="35">
        <v>622102.82999999996</v>
      </c>
      <c r="F24" s="36">
        <f t="shared" si="0"/>
        <v>25952.990000000107</v>
      </c>
      <c r="G24" s="30"/>
      <c r="H24" s="12"/>
    </row>
    <row r="25" spans="1:8" x14ac:dyDescent="0.25">
      <c r="A25" s="31" t="s">
        <v>39</v>
      </c>
      <c r="B25" s="35">
        <v>264302.96000000002</v>
      </c>
      <c r="C25" s="35">
        <v>1883633.98</v>
      </c>
      <c r="D25" s="35">
        <v>-31580.34</v>
      </c>
      <c r="E25" s="35">
        <v>1758906.2</v>
      </c>
      <c r="F25" s="36">
        <f t="shared" si="0"/>
        <v>357450.40000000014</v>
      </c>
      <c r="G25" s="30"/>
      <c r="H25" s="12"/>
    </row>
    <row r="26" spans="1:8" x14ac:dyDescent="0.25">
      <c r="A26" s="31" t="s">
        <v>81</v>
      </c>
      <c r="B26" s="35">
        <v>473425.35</v>
      </c>
      <c r="C26" s="35">
        <v>3206088.86</v>
      </c>
      <c r="D26" s="35">
        <v>-153711.20000000001</v>
      </c>
      <c r="E26" s="35">
        <v>3172760.47</v>
      </c>
      <c r="F26" s="36">
        <f t="shared" si="0"/>
        <v>353042.53999999957</v>
      </c>
      <c r="G26" s="30"/>
      <c r="H26" s="12"/>
    </row>
    <row r="27" spans="1:8" x14ac:dyDescent="0.25">
      <c r="A27" s="31" t="s">
        <v>82</v>
      </c>
      <c r="B27" s="35">
        <v>107848.57</v>
      </c>
      <c r="C27" s="35">
        <v>803943.59</v>
      </c>
      <c r="D27" s="35">
        <v>-215884.08</v>
      </c>
      <c r="E27" s="35">
        <v>663113.38</v>
      </c>
      <c r="F27" s="36">
        <f t="shared" si="0"/>
        <v>32794.699999999953</v>
      </c>
      <c r="G27" s="30"/>
      <c r="H27" s="12"/>
    </row>
    <row r="28" spans="1:8" x14ac:dyDescent="0.25">
      <c r="A28" s="31" t="s">
        <v>21</v>
      </c>
      <c r="B28" s="35">
        <v>80444.37</v>
      </c>
      <c r="C28" s="35">
        <v>823698.72</v>
      </c>
      <c r="D28" s="35">
        <v>-12342.1</v>
      </c>
      <c r="E28" s="35">
        <v>816997.08</v>
      </c>
      <c r="F28" s="36">
        <f t="shared" si="0"/>
        <v>74803.910000000033</v>
      </c>
      <c r="G28" s="30"/>
      <c r="H28" s="12"/>
    </row>
    <row r="29" spans="1:8" x14ac:dyDescent="0.25">
      <c r="A29" s="31" t="s">
        <v>22</v>
      </c>
      <c r="B29" s="35">
        <v>132056.07</v>
      </c>
      <c r="C29" s="35">
        <v>1704439.35</v>
      </c>
      <c r="D29" s="35">
        <v>-30933.59</v>
      </c>
      <c r="E29" s="35">
        <v>1671498.1</v>
      </c>
      <c r="F29" s="36">
        <f t="shared" si="0"/>
        <v>134063.72999999998</v>
      </c>
      <c r="G29" s="30"/>
      <c r="H29" s="12"/>
    </row>
    <row r="30" spans="1:8" x14ac:dyDescent="0.25">
      <c r="A30" s="37" t="s">
        <v>23</v>
      </c>
      <c r="B30" s="38">
        <f>SUM(B15:B29)</f>
        <v>1366660.91</v>
      </c>
      <c r="C30" s="38">
        <f>SUM(C15:C29)</f>
        <v>11558584.98</v>
      </c>
      <c r="D30" s="38">
        <f>SUM(D15:D29)</f>
        <v>-643836.34999999986</v>
      </c>
      <c r="E30" s="38">
        <f>SUM(E15:E29)</f>
        <v>11154956.950000001</v>
      </c>
      <c r="F30" s="38">
        <f>SUM(F15:F29)</f>
        <v>1126452.5899999999</v>
      </c>
      <c r="G30" s="30"/>
      <c r="H30" s="12"/>
    </row>
    <row r="31" spans="1:8" x14ac:dyDescent="0.25">
      <c r="A31" s="2"/>
      <c r="B31" s="2"/>
      <c r="C31" s="2"/>
      <c r="D31" s="2"/>
      <c r="E31" s="2"/>
      <c r="F31" s="2"/>
      <c r="G31" s="1"/>
      <c r="H31" s="1"/>
    </row>
    <row r="32" spans="1:8" x14ac:dyDescent="0.25">
      <c r="A32" s="3" t="s">
        <v>24</v>
      </c>
      <c r="B32" s="2"/>
      <c r="C32" s="2"/>
      <c r="D32" s="2"/>
      <c r="E32" s="2"/>
      <c r="F32" s="2"/>
      <c r="G32" s="1"/>
      <c r="H32" s="1"/>
    </row>
    <row r="33" spans="1:8" x14ac:dyDescent="0.25">
      <c r="A33" s="3"/>
      <c r="B33" s="2"/>
      <c r="C33" s="2"/>
      <c r="D33" s="2"/>
      <c r="E33" s="2"/>
      <c r="F33" s="2"/>
      <c r="G33" s="1"/>
      <c r="H33" s="1"/>
    </row>
    <row r="34" spans="1:8" ht="24" x14ac:dyDescent="0.25">
      <c r="A34" s="10" t="s">
        <v>25</v>
      </c>
      <c r="B34" s="11" t="s">
        <v>26</v>
      </c>
      <c r="C34" s="11" t="s">
        <v>27</v>
      </c>
      <c r="D34" s="11" t="s">
        <v>28</v>
      </c>
      <c r="E34" s="11" t="s">
        <v>29</v>
      </c>
      <c r="F34" s="13" t="s">
        <v>30</v>
      </c>
      <c r="G34" s="1"/>
      <c r="H34" s="1"/>
    </row>
    <row r="35" spans="1:8" x14ac:dyDescent="0.25">
      <c r="A35" s="37" t="s">
        <v>31</v>
      </c>
      <c r="B35" s="14"/>
      <c r="C35" s="16"/>
      <c r="D35" s="21"/>
      <c r="E35" s="22"/>
      <c r="F35" s="23"/>
      <c r="G35" s="1"/>
      <c r="H35" s="1"/>
    </row>
    <row r="36" spans="1:8" ht="23.25" x14ac:dyDescent="0.25">
      <c r="A36" s="31" t="s">
        <v>32</v>
      </c>
      <c r="B36" s="14" t="s">
        <v>33</v>
      </c>
      <c r="C36" s="16" t="s">
        <v>34</v>
      </c>
      <c r="D36" s="21">
        <v>4009.6</v>
      </c>
      <c r="E36" s="22">
        <v>320740.82</v>
      </c>
      <c r="F36" s="23">
        <f>E36/D62/C62</f>
        <v>1.5186246714089828</v>
      </c>
      <c r="G36" s="1"/>
      <c r="H36" s="1"/>
    </row>
    <row r="37" spans="1:8" ht="23.25" x14ac:dyDescent="0.25">
      <c r="A37" s="31" t="s">
        <v>35</v>
      </c>
      <c r="B37" s="14" t="s">
        <v>33</v>
      </c>
      <c r="C37" s="16" t="s">
        <v>34</v>
      </c>
      <c r="D37" s="21">
        <v>1100</v>
      </c>
      <c r="E37" s="22">
        <v>30870.66</v>
      </c>
      <c r="F37" s="23">
        <f>E37/D62/12</f>
        <v>0.14616457580509531</v>
      </c>
      <c r="G37" s="1"/>
      <c r="H37" s="1"/>
    </row>
    <row r="38" spans="1:8" ht="23.25" x14ac:dyDescent="0.25">
      <c r="A38" s="31" t="s">
        <v>36</v>
      </c>
      <c r="B38" s="14" t="s">
        <v>33</v>
      </c>
      <c r="C38" s="16" t="s">
        <v>34</v>
      </c>
      <c r="D38" s="21">
        <v>5</v>
      </c>
      <c r="E38" s="22">
        <v>7836.9</v>
      </c>
      <c r="F38" s="23">
        <f>E38/D62/12</f>
        <v>3.7105690779755E-2</v>
      </c>
      <c r="G38" s="1"/>
      <c r="H38" s="1"/>
    </row>
    <row r="39" spans="1:8" ht="23.25" x14ac:dyDescent="0.25">
      <c r="A39" s="31" t="s">
        <v>121</v>
      </c>
      <c r="B39" s="14" t="s">
        <v>33</v>
      </c>
      <c r="C39" s="16" t="s">
        <v>34</v>
      </c>
      <c r="D39" s="24">
        <v>2263.8000000000002</v>
      </c>
      <c r="E39" s="22">
        <v>704104.83</v>
      </c>
      <c r="F39" s="23">
        <f>E39/D62/12</f>
        <v>3.3337539203654458</v>
      </c>
      <c r="G39" s="1"/>
      <c r="H39" s="1"/>
    </row>
    <row r="40" spans="1:8" x14ac:dyDescent="0.25">
      <c r="A40" s="37" t="s">
        <v>37</v>
      </c>
      <c r="B40" s="32"/>
      <c r="C40" s="32"/>
      <c r="D40" s="24"/>
      <c r="E40" s="25">
        <f>SUM(E36:E39)</f>
        <v>1063553.21</v>
      </c>
      <c r="F40" s="25">
        <f>SUM(F36:F39)</f>
        <v>5.0356488583592789</v>
      </c>
      <c r="G40" s="1"/>
      <c r="H40" s="1"/>
    </row>
    <row r="41" spans="1:8" x14ac:dyDescent="0.25">
      <c r="A41" s="37"/>
      <c r="B41" s="32"/>
      <c r="C41" s="32"/>
      <c r="D41" s="4"/>
      <c r="E41" s="17"/>
      <c r="F41" s="4"/>
      <c r="G41" s="1"/>
      <c r="H41" s="1"/>
    </row>
    <row r="42" spans="1:8" x14ac:dyDescent="0.25">
      <c r="A42" s="37" t="s">
        <v>38</v>
      </c>
      <c r="B42" s="14"/>
      <c r="C42" s="26"/>
      <c r="D42" s="26"/>
      <c r="E42" s="22"/>
      <c r="F42" s="23"/>
      <c r="G42" s="1"/>
      <c r="H42" s="1"/>
    </row>
    <row r="43" spans="1:8" ht="23.25" x14ac:dyDescent="0.25">
      <c r="A43" s="31" t="s">
        <v>39</v>
      </c>
      <c r="B43" s="14" t="s">
        <v>33</v>
      </c>
      <c r="C43" s="16" t="s">
        <v>34</v>
      </c>
      <c r="D43" s="16" t="s">
        <v>34</v>
      </c>
      <c r="E43" s="22">
        <v>346187.74</v>
      </c>
      <c r="F43" s="23">
        <f>E43/D62/12</f>
        <v>1.6391092437293091</v>
      </c>
      <c r="G43" s="1"/>
      <c r="H43" s="1"/>
    </row>
    <row r="44" spans="1:8" ht="23.25" x14ac:dyDescent="0.25">
      <c r="A44" s="31" t="s">
        <v>40</v>
      </c>
      <c r="B44" s="14" t="s">
        <v>33</v>
      </c>
      <c r="C44" s="16" t="s">
        <v>34</v>
      </c>
      <c r="D44" s="16" t="s">
        <v>34</v>
      </c>
      <c r="E44" s="22">
        <v>55086.14</v>
      </c>
      <c r="F44" s="23">
        <f>E44/D62/12</f>
        <v>0.26081859881972375</v>
      </c>
      <c r="G44" s="1"/>
      <c r="H44" s="1"/>
    </row>
    <row r="45" spans="1:8" ht="23.25" x14ac:dyDescent="0.25">
      <c r="A45" s="31" t="s">
        <v>22</v>
      </c>
      <c r="B45" s="14" t="s">
        <v>33</v>
      </c>
      <c r="C45" s="16" t="s">
        <v>34</v>
      </c>
      <c r="D45" s="16" t="s">
        <v>34</v>
      </c>
      <c r="E45" s="22">
        <v>211073.97</v>
      </c>
      <c r="F45" s="23">
        <f>E45/D62/12</f>
        <v>0.99938055385104885</v>
      </c>
      <c r="G45" s="1"/>
      <c r="H45" s="1"/>
    </row>
    <row r="46" spans="1:8" x14ac:dyDescent="0.25">
      <c r="A46" s="37" t="s">
        <v>41</v>
      </c>
      <c r="B46" s="32"/>
      <c r="C46" s="32"/>
      <c r="D46" s="4"/>
      <c r="E46" s="25">
        <f>SUM(E43:E45)</f>
        <v>612347.85</v>
      </c>
      <c r="F46" s="25">
        <f>SUM(F43:F45)</f>
        <v>2.8993083964000816</v>
      </c>
    </row>
    <row r="47" spans="1:8" x14ac:dyDescent="0.25">
      <c r="A47" s="37"/>
      <c r="B47" s="39"/>
      <c r="C47" s="39"/>
      <c r="D47" s="4"/>
      <c r="E47" s="17"/>
      <c r="F47" s="4"/>
    </row>
    <row r="48" spans="1:8" x14ac:dyDescent="0.25">
      <c r="A48" s="37" t="s">
        <v>42</v>
      </c>
      <c r="B48" s="15"/>
      <c r="C48" s="24"/>
      <c r="D48" s="24"/>
      <c r="E48" s="22"/>
      <c r="F48" s="24"/>
    </row>
    <row r="49" spans="1:7" x14ac:dyDescent="0.25">
      <c r="A49" s="31" t="s">
        <v>83</v>
      </c>
      <c r="B49" s="15" t="s">
        <v>44</v>
      </c>
      <c r="C49" s="24">
        <v>12</v>
      </c>
      <c r="D49" s="24">
        <v>1</v>
      </c>
      <c r="E49" s="22">
        <v>150000</v>
      </c>
      <c r="F49" s="24">
        <v>0.71</v>
      </c>
    </row>
    <row r="50" spans="1:7" x14ac:dyDescent="0.25">
      <c r="A50" s="31" t="s">
        <v>43</v>
      </c>
      <c r="B50" s="15" t="s">
        <v>44</v>
      </c>
      <c r="C50" s="24">
        <v>12</v>
      </c>
      <c r="D50" s="24">
        <v>1</v>
      </c>
      <c r="E50" s="22">
        <v>58200</v>
      </c>
      <c r="F50" s="24">
        <v>0.28000000000000003</v>
      </c>
    </row>
    <row r="51" spans="1:7" x14ac:dyDescent="0.25">
      <c r="A51" s="31" t="s">
        <v>45</v>
      </c>
      <c r="B51" s="14" t="s">
        <v>33</v>
      </c>
      <c r="C51" s="24">
        <v>12</v>
      </c>
      <c r="D51" s="24">
        <v>17600.400000000001</v>
      </c>
      <c r="E51" s="22">
        <v>160515.65</v>
      </c>
      <c r="F51" s="23">
        <v>0.76</v>
      </c>
    </row>
    <row r="52" spans="1:7" x14ac:dyDescent="0.25">
      <c r="A52" s="31" t="s">
        <v>46</v>
      </c>
      <c r="B52" s="15" t="s">
        <v>47</v>
      </c>
      <c r="C52" s="24">
        <v>4</v>
      </c>
      <c r="D52" s="21">
        <v>728.3</v>
      </c>
      <c r="E52" s="22">
        <v>23305.599999999999</v>
      </c>
      <c r="F52" s="24">
        <v>0.11</v>
      </c>
    </row>
    <row r="53" spans="1:7" x14ac:dyDescent="0.25">
      <c r="A53" s="31" t="s">
        <v>48</v>
      </c>
      <c r="B53" s="15" t="s">
        <v>49</v>
      </c>
      <c r="C53" s="24">
        <v>4</v>
      </c>
      <c r="D53" s="21">
        <v>1988.3</v>
      </c>
      <c r="E53" s="22">
        <v>47719.199999999997</v>
      </c>
      <c r="F53" s="24">
        <v>0.23</v>
      </c>
    </row>
    <row r="54" spans="1:7" x14ac:dyDescent="0.25">
      <c r="A54" s="31" t="s">
        <v>50</v>
      </c>
      <c r="B54" s="14" t="s">
        <v>33</v>
      </c>
      <c r="C54" s="24">
        <v>12</v>
      </c>
      <c r="D54" s="24">
        <v>17600.400000000001</v>
      </c>
      <c r="E54" s="22">
        <v>215428.9</v>
      </c>
      <c r="F54" s="24">
        <v>1.02</v>
      </c>
    </row>
    <row r="55" spans="1:7" x14ac:dyDescent="0.25">
      <c r="A55" s="31" t="s">
        <v>51</v>
      </c>
      <c r="B55" s="14" t="s">
        <v>52</v>
      </c>
      <c r="C55" s="24">
        <v>12</v>
      </c>
      <c r="D55" s="24">
        <v>2</v>
      </c>
      <c r="E55" s="22">
        <v>37200</v>
      </c>
      <c r="F55" s="24">
        <v>0.18</v>
      </c>
    </row>
    <row r="56" spans="1:7" x14ac:dyDescent="0.25">
      <c r="A56" s="31" t="s">
        <v>84</v>
      </c>
      <c r="B56" s="14" t="s">
        <v>85</v>
      </c>
      <c r="C56" s="24">
        <v>12</v>
      </c>
      <c r="D56" s="24">
        <v>8</v>
      </c>
      <c r="E56" s="22">
        <v>14400</v>
      </c>
      <c r="F56" s="24">
        <v>7.0000000000000007E-2</v>
      </c>
    </row>
    <row r="57" spans="1:7" x14ac:dyDescent="0.25">
      <c r="A57" s="37" t="s">
        <v>53</v>
      </c>
      <c r="B57" s="32"/>
      <c r="C57" s="31"/>
      <c r="D57" s="24"/>
      <c r="E57" s="25">
        <f>SUM(E49:E56)</f>
        <v>706769.35</v>
      </c>
      <c r="F57" s="25">
        <f>SUM(F49:F56)</f>
        <v>3.3600000000000003</v>
      </c>
    </row>
    <row r="58" spans="1:7" x14ac:dyDescent="0.25">
      <c r="A58" s="31"/>
      <c r="B58" s="32"/>
      <c r="C58" s="32"/>
      <c r="D58" s="4"/>
      <c r="E58" s="17"/>
      <c r="F58" s="4"/>
    </row>
    <row r="59" spans="1:7" x14ac:dyDescent="0.25">
      <c r="A59" s="37" t="s">
        <v>54</v>
      </c>
      <c r="B59" s="32"/>
      <c r="C59" s="26"/>
      <c r="D59" s="24"/>
      <c r="E59" s="22"/>
      <c r="F59" s="23"/>
    </row>
    <row r="60" spans="1:7" ht="26.25" x14ac:dyDescent="0.25">
      <c r="A60" s="20" t="s">
        <v>55</v>
      </c>
      <c r="B60" s="32"/>
      <c r="C60" s="16" t="s">
        <v>34</v>
      </c>
      <c r="D60" s="16" t="s">
        <v>34</v>
      </c>
      <c r="E60" s="22">
        <v>132557.76000000001</v>
      </c>
      <c r="F60" s="23">
        <f>E60/D62/12</f>
        <v>0.62762664484898067</v>
      </c>
    </row>
    <row r="61" spans="1:7" x14ac:dyDescent="0.25">
      <c r="A61" s="31"/>
      <c r="B61" s="14"/>
      <c r="C61" s="24"/>
      <c r="D61" s="24"/>
      <c r="E61" s="22"/>
      <c r="F61" s="24"/>
    </row>
    <row r="62" spans="1:7" x14ac:dyDescent="0.25">
      <c r="A62" s="37" t="s">
        <v>56</v>
      </c>
      <c r="B62" s="14" t="s">
        <v>33</v>
      </c>
      <c r="C62" s="24">
        <v>12</v>
      </c>
      <c r="D62" s="24">
        <v>17600.400000000001</v>
      </c>
      <c r="E62" s="22">
        <v>559692.72</v>
      </c>
      <c r="F62" s="24">
        <v>2.65</v>
      </c>
    </row>
    <row r="63" spans="1:7" x14ac:dyDescent="0.25">
      <c r="A63" s="31"/>
      <c r="B63" s="14"/>
      <c r="C63" s="24"/>
      <c r="D63" s="24"/>
      <c r="E63" s="22"/>
      <c r="F63" s="23"/>
    </row>
    <row r="64" spans="1:7" x14ac:dyDescent="0.25">
      <c r="A64" s="39" t="s">
        <v>57</v>
      </c>
      <c r="B64" s="32"/>
      <c r="C64" s="32"/>
      <c r="D64" s="32"/>
      <c r="E64" s="38">
        <f>E40+E46+E57+E60+E62</f>
        <v>3074920.8899999997</v>
      </c>
      <c r="F64" s="32"/>
      <c r="G64" s="1"/>
    </row>
    <row r="65" spans="1:7" x14ac:dyDescent="0.25">
      <c r="A65" s="9"/>
      <c r="B65" s="9"/>
      <c r="C65" s="9"/>
      <c r="D65" s="9"/>
      <c r="E65" s="9"/>
      <c r="F65" s="9"/>
      <c r="G65" s="1"/>
    </row>
    <row r="66" spans="1:7" x14ac:dyDescent="0.25">
      <c r="A66" s="3" t="s">
        <v>122</v>
      </c>
      <c r="B66" s="2"/>
      <c r="C66" s="2"/>
      <c r="D66" s="2"/>
      <c r="E66" s="2"/>
      <c r="F66" s="2"/>
      <c r="G66" s="1"/>
    </row>
    <row r="67" spans="1:7" x14ac:dyDescent="0.25">
      <c r="A67" s="3"/>
      <c r="B67" s="2"/>
      <c r="C67" s="2"/>
      <c r="D67" s="2"/>
      <c r="E67" s="2"/>
      <c r="F67" s="2"/>
      <c r="G67" s="1"/>
    </row>
    <row r="68" spans="1:7" ht="25.5" x14ac:dyDescent="0.25">
      <c r="A68" s="5" t="s">
        <v>58</v>
      </c>
      <c r="B68" s="5" t="s">
        <v>59</v>
      </c>
      <c r="C68" s="5" t="s">
        <v>60</v>
      </c>
      <c r="D68" s="18" t="s">
        <v>61</v>
      </c>
      <c r="E68" s="19" t="s">
        <v>62</v>
      </c>
      <c r="F68" s="5" t="s">
        <v>63</v>
      </c>
      <c r="G68" s="30"/>
    </row>
    <row r="69" spans="1:7" ht="27" customHeight="1" x14ac:dyDescent="0.25">
      <c r="A69" s="57" t="s">
        <v>89</v>
      </c>
      <c r="B69" s="61" t="s">
        <v>66</v>
      </c>
      <c r="C69" s="55" t="s">
        <v>92</v>
      </c>
      <c r="D69" s="66" t="s">
        <v>120</v>
      </c>
      <c r="E69" s="58">
        <v>56000</v>
      </c>
      <c r="F69" s="58">
        <f>E69</f>
        <v>56000</v>
      </c>
      <c r="G69" s="1"/>
    </row>
    <row r="70" spans="1:7" ht="51.75" customHeight="1" x14ac:dyDescent="0.25">
      <c r="A70" s="57" t="s">
        <v>90</v>
      </c>
      <c r="B70" s="61" t="s">
        <v>66</v>
      </c>
      <c r="C70" s="56" t="s">
        <v>93</v>
      </c>
      <c r="D70" s="66" t="s">
        <v>120</v>
      </c>
      <c r="E70" s="63">
        <v>88000</v>
      </c>
      <c r="F70" s="63">
        <f>E70</f>
        <v>88000</v>
      </c>
      <c r="G70" s="1"/>
    </row>
    <row r="71" spans="1:7" ht="36.75" customHeight="1" x14ac:dyDescent="0.25">
      <c r="A71" s="73" t="s">
        <v>91</v>
      </c>
      <c r="B71" s="75" t="s">
        <v>66</v>
      </c>
      <c r="C71" s="56" t="s">
        <v>92</v>
      </c>
      <c r="D71" s="66" t="s">
        <v>120</v>
      </c>
      <c r="E71" s="58">
        <v>3558</v>
      </c>
      <c r="F71" s="67">
        <f>E71+E72</f>
        <v>5417</v>
      </c>
      <c r="G71" s="1"/>
    </row>
    <row r="72" spans="1:7" ht="36" x14ac:dyDescent="0.25">
      <c r="A72" s="74"/>
      <c r="B72" s="76"/>
      <c r="C72" s="56" t="s">
        <v>94</v>
      </c>
      <c r="D72" s="66" t="s">
        <v>120</v>
      </c>
      <c r="E72" s="64">
        <v>1859</v>
      </c>
      <c r="F72" s="69"/>
      <c r="G72" s="1"/>
    </row>
    <row r="73" spans="1:7" ht="54.75" customHeight="1" x14ac:dyDescent="0.25">
      <c r="A73" s="73" t="s">
        <v>67</v>
      </c>
      <c r="B73" s="62" t="s">
        <v>64</v>
      </c>
      <c r="C73" s="56" t="s">
        <v>95</v>
      </c>
      <c r="D73" s="66" t="s">
        <v>120</v>
      </c>
      <c r="E73" s="65">
        <v>13373</v>
      </c>
      <c r="F73" s="67">
        <f>E73+E74</f>
        <v>29846</v>
      </c>
      <c r="G73" s="1"/>
    </row>
    <row r="74" spans="1:7" ht="24" x14ac:dyDescent="0.25">
      <c r="A74" s="74"/>
      <c r="B74" s="59"/>
      <c r="C74" s="56" t="s">
        <v>96</v>
      </c>
      <c r="D74" s="66" t="s">
        <v>120</v>
      </c>
      <c r="E74" s="65">
        <v>16473</v>
      </c>
      <c r="F74" s="68"/>
      <c r="G74" s="1"/>
    </row>
    <row r="75" spans="1:7" ht="39" customHeight="1" x14ac:dyDescent="0.25">
      <c r="A75" s="73" t="s">
        <v>68</v>
      </c>
      <c r="B75" s="78" t="s">
        <v>64</v>
      </c>
      <c r="C75" s="56" t="s">
        <v>97</v>
      </c>
      <c r="D75" s="66" t="s">
        <v>120</v>
      </c>
      <c r="E75" s="65">
        <v>1063</v>
      </c>
      <c r="F75" s="67">
        <f>E75+E76</f>
        <v>5217</v>
      </c>
      <c r="G75" s="1"/>
    </row>
    <row r="76" spans="1:7" ht="48" x14ac:dyDescent="0.25">
      <c r="A76" s="74"/>
      <c r="B76" s="79"/>
      <c r="C76" s="56" t="s">
        <v>98</v>
      </c>
      <c r="D76" s="66" t="s">
        <v>120</v>
      </c>
      <c r="E76" s="65">
        <v>4154</v>
      </c>
      <c r="F76" s="68"/>
      <c r="G76" s="1"/>
    </row>
    <row r="77" spans="1:7" ht="37.5" customHeight="1" x14ac:dyDescent="0.25">
      <c r="A77" s="60" t="s">
        <v>69</v>
      </c>
      <c r="B77" s="61" t="s">
        <v>64</v>
      </c>
      <c r="C77" s="56" t="s">
        <v>99</v>
      </c>
      <c r="D77" s="66" t="s">
        <v>120</v>
      </c>
      <c r="E77" s="65">
        <v>561</v>
      </c>
      <c r="F77" s="64">
        <f>E77</f>
        <v>561</v>
      </c>
      <c r="G77" s="1"/>
    </row>
    <row r="78" spans="1:7" ht="45" customHeight="1" x14ac:dyDescent="0.25">
      <c r="A78" s="73" t="s">
        <v>70</v>
      </c>
      <c r="B78" s="61" t="s">
        <v>64</v>
      </c>
      <c r="C78" s="56" t="s">
        <v>100</v>
      </c>
      <c r="D78" s="66" t="s">
        <v>120</v>
      </c>
      <c r="E78" s="65">
        <v>8463</v>
      </c>
      <c r="F78" s="67">
        <f>E78+E79+E80+E81</f>
        <v>268421.59999999998</v>
      </c>
      <c r="G78" s="1"/>
    </row>
    <row r="79" spans="1:7" ht="39" customHeight="1" x14ac:dyDescent="0.25">
      <c r="A79" s="77"/>
      <c r="B79" s="78" t="s">
        <v>66</v>
      </c>
      <c r="C79" s="56" t="s">
        <v>101</v>
      </c>
      <c r="D79" s="66" t="s">
        <v>120</v>
      </c>
      <c r="E79" s="65">
        <v>229882.6</v>
      </c>
      <c r="F79" s="69"/>
      <c r="G79" s="1"/>
    </row>
    <row r="80" spans="1:7" ht="24" x14ac:dyDescent="0.25">
      <c r="A80" s="77"/>
      <c r="B80" s="79"/>
      <c r="C80" s="56" t="s">
        <v>102</v>
      </c>
      <c r="D80" s="66" t="s">
        <v>120</v>
      </c>
      <c r="E80" s="65">
        <v>29188</v>
      </c>
      <c r="F80" s="69"/>
    </row>
    <row r="81" spans="1:6" ht="32.25" customHeight="1" x14ac:dyDescent="0.25">
      <c r="A81" s="74"/>
      <c r="B81" s="61" t="s">
        <v>64</v>
      </c>
      <c r="C81" s="56" t="s">
        <v>103</v>
      </c>
      <c r="D81" s="66" t="s">
        <v>120</v>
      </c>
      <c r="E81" s="65">
        <v>888</v>
      </c>
      <c r="F81" s="68"/>
    </row>
    <row r="82" spans="1:6" ht="26.25" customHeight="1" x14ac:dyDescent="0.25">
      <c r="A82" s="73" t="s">
        <v>71</v>
      </c>
      <c r="B82" s="61" t="s">
        <v>64</v>
      </c>
      <c r="C82" s="56" t="s">
        <v>104</v>
      </c>
      <c r="D82" s="66" t="s">
        <v>120</v>
      </c>
      <c r="E82" s="65">
        <v>6191</v>
      </c>
      <c r="F82" s="67">
        <f>E82+E83+E84</f>
        <v>7633</v>
      </c>
    </row>
    <row r="83" spans="1:6" ht="34.5" customHeight="1" x14ac:dyDescent="0.25">
      <c r="A83" s="77"/>
      <c r="B83" s="61" t="s">
        <v>66</v>
      </c>
      <c r="C83" s="56" t="s">
        <v>102</v>
      </c>
      <c r="D83" s="66" t="s">
        <v>120</v>
      </c>
      <c r="E83" s="65">
        <v>172</v>
      </c>
      <c r="F83" s="69"/>
    </row>
    <row r="84" spans="1:6" ht="29.25" customHeight="1" x14ac:dyDescent="0.25">
      <c r="A84" s="74"/>
      <c r="B84" s="61" t="s">
        <v>64</v>
      </c>
      <c r="C84" s="56" t="s">
        <v>103</v>
      </c>
      <c r="D84" s="66" t="s">
        <v>120</v>
      </c>
      <c r="E84" s="65">
        <v>1270</v>
      </c>
      <c r="F84" s="68"/>
    </row>
    <row r="85" spans="1:6" ht="27.75" customHeight="1" x14ac:dyDescent="0.25">
      <c r="A85" s="73" t="s">
        <v>72</v>
      </c>
      <c r="B85" s="61" t="s">
        <v>64</v>
      </c>
      <c r="C85" s="56" t="s">
        <v>105</v>
      </c>
      <c r="D85" s="66" t="s">
        <v>120</v>
      </c>
      <c r="E85" s="65">
        <v>9462</v>
      </c>
      <c r="F85" s="67">
        <f>E85+E86+E87+E88+E89+E90</f>
        <v>98459.32</v>
      </c>
    </row>
    <row r="86" spans="1:6" ht="30.75" customHeight="1" x14ac:dyDescent="0.25">
      <c r="A86" s="77"/>
      <c r="B86" s="61" t="s">
        <v>66</v>
      </c>
      <c r="C86" s="56" t="s">
        <v>102</v>
      </c>
      <c r="D86" s="66" t="s">
        <v>120</v>
      </c>
      <c r="E86" s="65">
        <v>17108</v>
      </c>
      <c r="F86" s="69"/>
    </row>
    <row r="87" spans="1:6" ht="60" x14ac:dyDescent="0.25">
      <c r="A87" s="77"/>
      <c r="B87" s="61" t="s">
        <v>65</v>
      </c>
      <c r="C87" s="56" t="s">
        <v>106</v>
      </c>
      <c r="D87" s="66" t="s">
        <v>120</v>
      </c>
      <c r="E87" s="65">
        <v>4550</v>
      </c>
      <c r="F87" s="69"/>
    </row>
    <row r="88" spans="1:6" ht="60" x14ac:dyDescent="0.25">
      <c r="A88" s="77"/>
      <c r="B88" s="61" t="s">
        <v>65</v>
      </c>
      <c r="C88" s="56" t="s">
        <v>107</v>
      </c>
      <c r="D88" s="66" t="s">
        <v>120</v>
      </c>
      <c r="E88" s="65">
        <v>41219.160000000003</v>
      </c>
      <c r="F88" s="69"/>
    </row>
    <row r="89" spans="1:6" ht="84" x14ac:dyDescent="0.25">
      <c r="A89" s="77"/>
      <c r="B89" s="61" t="s">
        <v>65</v>
      </c>
      <c r="C89" s="56" t="s">
        <v>108</v>
      </c>
      <c r="D89" s="66" t="s">
        <v>120</v>
      </c>
      <c r="E89" s="65">
        <v>17503.61</v>
      </c>
      <c r="F89" s="69"/>
    </row>
    <row r="90" spans="1:6" ht="96" x14ac:dyDescent="0.25">
      <c r="A90" s="74"/>
      <c r="B90" s="61" t="s">
        <v>116</v>
      </c>
      <c r="C90" s="56" t="s">
        <v>109</v>
      </c>
      <c r="D90" s="66" t="s">
        <v>120</v>
      </c>
      <c r="E90" s="65">
        <v>8616.5499999999993</v>
      </c>
      <c r="F90" s="68"/>
    </row>
    <row r="91" spans="1:6" ht="24" customHeight="1" x14ac:dyDescent="0.25">
      <c r="A91" s="73" t="s">
        <v>73</v>
      </c>
      <c r="B91" s="61" t="s">
        <v>66</v>
      </c>
      <c r="C91" s="56" t="s">
        <v>102</v>
      </c>
      <c r="D91" s="66" t="s">
        <v>120</v>
      </c>
      <c r="E91" s="65">
        <v>5910</v>
      </c>
      <c r="F91" s="67">
        <f>E91+E92</f>
        <v>18735.41</v>
      </c>
    </row>
    <row r="92" spans="1:6" ht="37.5" customHeight="1" x14ac:dyDescent="0.25">
      <c r="A92" s="74"/>
      <c r="B92" s="61" t="s">
        <v>65</v>
      </c>
      <c r="C92" s="56" t="s">
        <v>110</v>
      </c>
      <c r="D92" s="66" t="s">
        <v>120</v>
      </c>
      <c r="E92" s="65">
        <v>12825.41</v>
      </c>
      <c r="F92" s="68"/>
    </row>
    <row r="93" spans="1:6" ht="36" x14ac:dyDescent="0.25">
      <c r="A93" s="73" t="s">
        <v>74</v>
      </c>
      <c r="B93" s="61" t="s">
        <v>65</v>
      </c>
      <c r="C93" s="56" t="s">
        <v>111</v>
      </c>
      <c r="D93" s="66" t="s">
        <v>120</v>
      </c>
      <c r="E93" s="65">
        <v>6814</v>
      </c>
      <c r="F93" s="67">
        <f>E93+E94+E95</f>
        <v>12298</v>
      </c>
    </row>
    <row r="94" spans="1:6" ht="62.25" customHeight="1" x14ac:dyDescent="0.25">
      <c r="A94" s="77"/>
      <c r="B94" s="61" t="s">
        <v>65</v>
      </c>
      <c r="C94" s="56" t="s">
        <v>112</v>
      </c>
      <c r="D94" s="66" t="s">
        <v>120</v>
      </c>
      <c r="E94" s="65">
        <v>2655</v>
      </c>
      <c r="F94" s="69"/>
    </row>
    <row r="95" spans="1:6" ht="84" x14ac:dyDescent="0.25">
      <c r="A95" s="74"/>
      <c r="B95" s="61" t="s">
        <v>65</v>
      </c>
      <c r="C95" s="56" t="s">
        <v>113</v>
      </c>
      <c r="D95" s="66" t="s">
        <v>120</v>
      </c>
      <c r="E95" s="65">
        <v>2829</v>
      </c>
      <c r="F95" s="68"/>
    </row>
    <row r="96" spans="1:6" ht="32.25" customHeight="1" x14ac:dyDescent="0.25">
      <c r="A96" s="73" t="s">
        <v>75</v>
      </c>
      <c r="B96" s="61" t="s">
        <v>64</v>
      </c>
      <c r="C96" s="56" t="s">
        <v>114</v>
      </c>
      <c r="D96" s="66" t="s">
        <v>120</v>
      </c>
      <c r="E96" s="65">
        <v>133</v>
      </c>
      <c r="F96" s="67">
        <f>E96+E97</f>
        <v>35945</v>
      </c>
    </row>
    <row r="97" spans="1:6" ht="55.5" customHeight="1" x14ac:dyDescent="0.25">
      <c r="A97" s="74"/>
      <c r="B97" s="61" t="s">
        <v>65</v>
      </c>
      <c r="C97" s="56" t="s">
        <v>115</v>
      </c>
      <c r="D97" s="66" t="s">
        <v>120</v>
      </c>
      <c r="E97" s="65">
        <v>35812</v>
      </c>
      <c r="F97" s="68"/>
    </row>
    <row r="98" spans="1:6" x14ac:dyDescent="0.25">
      <c r="A98" s="4">
        <v>2018</v>
      </c>
      <c r="B98" s="32" t="s">
        <v>76</v>
      </c>
      <c r="C98" s="32"/>
      <c r="D98" s="28"/>
      <c r="E98" s="32"/>
      <c r="F98" s="33">
        <f>SUM(F69:F97)+E60</f>
        <v>759091.09</v>
      </c>
    </row>
    <row r="99" spans="1:6" x14ac:dyDescent="0.25">
      <c r="A99" s="4"/>
      <c r="B99" s="32" t="s">
        <v>77</v>
      </c>
      <c r="C99" s="32"/>
      <c r="D99" s="28"/>
      <c r="E99" s="32"/>
      <c r="F99" s="25">
        <f>251056.74+40554.53-F98</f>
        <v>-467479.81999999995</v>
      </c>
    </row>
    <row r="100" spans="1:6" hidden="1" x14ac:dyDescent="0.25">
      <c r="A100" s="49"/>
      <c r="B100" s="41"/>
      <c r="C100" s="41"/>
      <c r="D100" s="41"/>
      <c r="E100" s="41"/>
      <c r="F100" s="53"/>
    </row>
    <row r="101" spans="1:6" hidden="1" x14ac:dyDescent="0.25">
      <c r="A101" s="50" t="s">
        <v>78</v>
      </c>
      <c r="B101" s="51"/>
      <c r="C101" s="51"/>
      <c r="D101" s="51"/>
      <c r="E101" s="51"/>
      <c r="F101" s="52">
        <v>3205077.38</v>
      </c>
    </row>
    <row r="102" spans="1:6" hidden="1" x14ac:dyDescent="0.25">
      <c r="A102" s="43" t="s">
        <v>79</v>
      </c>
      <c r="B102" s="41"/>
      <c r="C102" s="41"/>
      <c r="D102" s="41"/>
      <c r="E102" s="41"/>
      <c r="F102" s="42">
        <f>E64+F98-E60</f>
        <v>3701454.2199999997</v>
      </c>
    </row>
    <row r="103" spans="1:6" hidden="1" x14ac:dyDescent="0.25">
      <c r="A103" s="40" t="s">
        <v>80</v>
      </c>
      <c r="B103" s="49"/>
      <c r="C103" s="49"/>
      <c r="D103" s="49"/>
      <c r="E103" s="49"/>
      <c r="F103" s="42">
        <f>E26</f>
        <v>3172760.47</v>
      </c>
    </row>
  </sheetData>
  <mergeCells count="25">
    <mergeCell ref="A96:A97"/>
    <mergeCell ref="F85:F90"/>
    <mergeCell ref="F73:F74"/>
    <mergeCell ref="F75:F76"/>
    <mergeCell ref="A78:A81"/>
    <mergeCell ref="A82:A84"/>
    <mergeCell ref="A85:A90"/>
    <mergeCell ref="A73:A74"/>
    <mergeCell ref="A75:A76"/>
    <mergeCell ref="F96:F97"/>
    <mergeCell ref="B75:B76"/>
    <mergeCell ref="B79:B80"/>
    <mergeCell ref="F78:F81"/>
    <mergeCell ref="F82:F84"/>
    <mergeCell ref="F91:F92"/>
    <mergeCell ref="F93:F95"/>
    <mergeCell ref="A2:F2"/>
    <mergeCell ref="A4:F4"/>
    <mergeCell ref="C6:F6"/>
    <mergeCell ref="C7:F7"/>
    <mergeCell ref="A71:A72"/>
    <mergeCell ref="B71:B72"/>
    <mergeCell ref="F71:F72"/>
    <mergeCell ref="A91:A92"/>
    <mergeCell ref="A93:A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</dc:creator>
  <cp:lastModifiedBy>SLT</cp:lastModifiedBy>
  <dcterms:created xsi:type="dcterms:W3CDTF">2019-03-30T15:09:28Z</dcterms:created>
  <dcterms:modified xsi:type="dcterms:W3CDTF">2019-03-31T06:50:52Z</dcterms:modified>
</cp:coreProperties>
</file>